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clontarf-my.sharepoint.com/personal/jason_ryan_holyfaithclontarf_com/Documents/Accounting/Chapter 17 - Cashflow Statements/100 Marks/Papers/2015 - Quig/"/>
    </mc:Choice>
  </mc:AlternateContent>
  <xr:revisionPtr revIDLastSave="1436" documentId="11_E60897F41BE170836B02CE998F75CCDC64E183C8" xr6:coauthVersionLast="47" xr6:coauthVersionMax="47" xr10:uidLastSave="{3959E764-5535-483D-95E4-81AC263CE91A}"/>
  <bookViews>
    <workbookView xWindow="-120" yWindow="-120" windowWidth="20730" windowHeight="11160" activeTab="2" xr2:uid="{00000000-000D-0000-FFFF-FFFF00000000}"/>
  </bookViews>
  <sheets>
    <sheet name="Workings" sheetId="1" r:id="rId1"/>
    <sheet name="Abridge Profit and Loss Account" sheetId="4" r:id="rId2"/>
    <sheet name="Reconciliation Statements" sheetId="2" r:id="rId3"/>
    <sheet name="Cash FLow" sheetId="3" r:id="rId4"/>
    <sheet name="Theo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D12" i="3"/>
  <c r="C49" i="1"/>
  <c r="E6" i="2"/>
  <c r="E5" i="2"/>
  <c r="L52" i="1"/>
  <c r="L49" i="1"/>
  <c r="J50" i="1"/>
  <c r="J51" i="1" s="1"/>
  <c r="J53" i="1" s="1"/>
  <c r="G50" i="1"/>
  <c r="C58" i="1" l="1"/>
  <c r="D20" i="3" s="1"/>
  <c r="D43" i="1"/>
  <c r="D41" i="1"/>
  <c r="E8" i="2" s="1"/>
  <c r="C35" i="1"/>
  <c r="C21" i="1"/>
  <c r="B21" i="1"/>
  <c r="C6" i="4"/>
  <c r="C4" i="4"/>
  <c r="E4" i="2" s="1"/>
  <c r="D7" i="1"/>
  <c r="C9" i="4"/>
  <c r="C5" i="4" l="1"/>
  <c r="C37" i="1"/>
  <c r="E10" i="2"/>
  <c r="C24" i="1"/>
  <c r="B24" i="1"/>
  <c r="D21" i="1"/>
  <c r="D24" i="1" s="1"/>
  <c r="C10" i="4"/>
  <c r="L51" i="1" l="1"/>
  <c r="L53" i="1" s="1"/>
  <c r="D22" i="3"/>
  <c r="C50" i="1"/>
  <c r="G49" i="1" l="1"/>
  <c r="G51" i="1" s="1"/>
  <c r="D17" i="2"/>
  <c r="D16" i="2"/>
  <c r="E13" i="3"/>
  <c r="E60" i="1" l="1"/>
  <c r="E35" i="1"/>
  <c r="G21" i="3" l="1"/>
  <c r="G22" i="3" s="1"/>
  <c r="E15" i="3"/>
  <c r="A5" i="3"/>
  <c r="C59" i="1"/>
  <c r="D21" i="3" s="1"/>
  <c r="F42" i="1"/>
  <c r="F43" i="1" s="1"/>
  <c r="D42" i="1"/>
  <c r="E9" i="2" s="1"/>
  <c r="E11" i="2" s="1"/>
  <c r="E5" i="3" s="1"/>
  <c r="E37" i="1"/>
  <c r="E7" i="3" s="1"/>
  <c r="E36" i="1"/>
  <c r="E9" i="3" s="1"/>
  <c r="E16" i="3" l="1"/>
  <c r="D19" i="2"/>
  <c r="E22" i="3"/>
  <c r="E23" i="3" l="1"/>
  <c r="D15" i="2" l="1"/>
  <c r="D18" i="2" s="1"/>
  <c r="D20" i="2" s="1"/>
</calcChain>
</file>

<file path=xl/sharedStrings.xml><?xml version="1.0" encoding="utf-8"?>
<sst xmlns="http://schemas.openxmlformats.org/spreadsheetml/2006/main" count="180" uniqueCount="137">
  <si>
    <t>Dividends</t>
  </si>
  <si>
    <t>Debenture Interest</t>
  </si>
  <si>
    <t>* 180000</t>
  </si>
  <si>
    <t>Step 1 - Calculate the change in the net cash and net debt</t>
  </si>
  <si>
    <t>Item</t>
  </si>
  <si>
    <t>Op Figure</t>
  </si>
  <si>
    <t>Cl Figure</t>
  </si>
  <si>
    <t>Change</t>
  </si>
  <si>
    <t>Bank o/d</t>
  </si>
  <si>
    <t>Cash</t>
  </si>
  <si>
    <t>Net cash</t>
  </si>
  <si>
    <t>CFF</t>
  </si>
  <si>
    <t>Debentures</t>
  </si>
  <si>
    <t>Liquid Resources</t>
  </si>
  <si>
    <t>Net Debt</t>
  </si>
  <si>
    <t>Step 2 - Calculate the amount of dividends, Taxation, Interest Paid and Investment Income</t>
  </si>
  <si>
    <t>Add</t>
  </si>
  <si>
    <t>Less</t>
  </si>
  <si>
    <t>Amt Paid</t>
  </si>
  <si>
    <t xml:space="preserve">This yr </t>
  </si>
  <si>
    <t>Dividend</t>
  </si>
  <si>
    <t>Taxation</t>
  </si>
  <si>
    <t>Interest Due</t>
  </si>
  <si>
    <t>Step 3 - Calculate the adjustment for Debtors, Stock and Creditors </t>
  </si>
  <si>
    <t xml:space="preserve">Change </t>
  </si>
  <si>
    <t>Treat as</t>
  </si>
  <si>
    <t>Debtors</t>
  </si>
  <si>
    <t>Negative</t>
  </si>
  <si>
    <t>Reconcile OP to NC</t>
  </si>
  <si>
    <t>Decrease in money receied form debtors</t>
  </si>
  <si>
    <t>Stock</t>
  </si>
  <si>
    <t>Increase in stock bought</t>
  </si>
  <si>
    <t>Creditors</t>
  </si>
  <si>
    <t>Negetive</t>
  </si>
  <si>
    <t>Decrease in Creditors (Paid out cash)</t>
  </si>
  <si>
    <t>Step 4 - Calculate the change in Fixed Assets (Inc Dep)</t>
  </si>
  <si>
    <t>Bought</t>
  </si>
  <si>
    <t>Disposed</t>
  </si>
  <si>
    <t>BS Figure</t>
  </si>
  <si>
    <t>Fixed Costs</t>
  </si>
  <si>
    <t>Cost</t>
  </si>
  <si>
    <t>Dep</t>
  </si>
  <si>
    <t>Value</t>
  </si>
  <si>
    <t>Received</t>
  </si>
  <si>
    <t>Profit</t>
  </si>
  <si>
    <t>Step 5 - Calculate the changes in the capital structure of the firm</t>
  </si>
  <si>
    <t>Increase</t>
  </si>
  <si>
    <t>Decrease</t>
  </si>
  <si>
    <t>Capital (Share)</t>
  </si>
  <si>
    <t>Share Premium</t>
  </si>
  <si>
    <t xml:space="preserve">Reconcile of operating profit to net cash flow from operating activities </t>
  </si>
  <si>
    <t>Operating porfit</t>
  </si>
  <si>
    <t>From Abridge Preofit and Loss</t>
  </si>
  <si>
    <t>Dep Charge</t>
  </si>
  <si>
    <t>Step 4</t>
  </si>
  <si>
    <t>Loss on sale of FIxe Asset</t>
  </si>
  <si>
    <t>Increase in provision of Bad Debts</t>
  </si>
  <si>
    <t>Increase Stock</t>
  </si>
  <si>
    <t>Step 3</t>
  </si>
  <si>
    <t>Decrease Creditors</t>
  </si>
  <si>
    <t>Net cash inflow from operating Activities</t>
  </si>
  <si>
    <t>Reconcilation of net cash flow to movement in net debt</t>
  </si>
  <si>
    <t>Increase in Cash</t>
  </si>
  <si>
    <t>Cash used from liquid rresources</t>
  </si>
  <si>
    <t>Receipt from issue of debentures</t>
  </si>
  <si>
    <t>Change in net debt</t>
  </si>
  <si>
    <t>Net debt 1/1/2017</t>
  </si>
  <si>
    <t>Operating profit</t>
  </si>
  <si>
    <t>Debenture interest</t>
  </si>
  <si>
    <t>Profit before tax</t>
  </si>
  <si>
    <t>Profit after tax</t>
  </si>
  <si>
    <t>Retained profit</t>
  </si>
  <si>
    <t>Profit and loss balance 01/01/2018</t>
  </si>
  <si>
    <t>Profit and loss balance 31/12/2018</t>
  </si>
  <si>
    <t>Cash flow Statement for Jackson PLC for th eyear ended 31/12/2018</t>
  </si>
  <si>
    <t>Operating Activities</t>
  </si>
  <si>
    <t>Returns on Investment and servicing debt</t>
  </si>
  <si>
    <t>Interest Paid</t>
  </si>
  <si>
    <t>Step 2</t>
  </si>
  <si>
    <t>Taxaton</t>
  </si>
  <si>
    <t>Taxation Paid</t>
  </si>
  <si>
    <t>Capital Expenditure and Finanical Investment</t>
  </si>
  <si>
    <t>Sale of Investments</t>
  </si>
  <si>
    <t>Payment to acquire Buildings</t>
  </si>
  <si>
    <t>Receipt from sale of Machinery</t>
  </si>
  <si>
    <t>Equity Dividends Paid</t>
  </si>
  <si>
    <t>Equity Dividends paid</t>
  </si>
  <si>
    <t>Abridge</t>
  </si>
  <si>
    <t>Net CAsh inflow before financing resources</t>
  </si>
  <si>
    <t>Management of Liquid Resources</t>
  </si>
  <si>
    <t>Purchases of Government securities</t>
  </si>
  <si>
    <t>Form BS</t>
  </si>
  <si>
    <t>Financing</t>
  </si>
  <si>
    <t>Issue of Debentures</t>
  </si>
  <si>
    <t>Step 5</t>
  </si>
  <si>
    <t>REceipts from Shares</t>
  </si>
  <si>
    <t>REceipt from share premium</t>
  </si>
  <si>
    <t>Increae in Cash</t>
  </si>
  <si>
    <t>(i)</t>
  </si>
  <si>
    <t xml:space="preserve">Purposes of Cash Flow Statements </t>
  </si>
  <si>
    <t>To show that profits do not always equal cash</t>
  </si>
  <si>
    <t>To show the cash inflows and outflows during the past year</t>
  </si>
  <si>
    <t xml:space="preserve">To help predict future cash flows </t>
  </si>
  <si>
    <t>To help financial planning</t>
  </si>
  <si>
    <t>To provide information to assess liquidity/solvency</t>
  </si>
  <si>
    <t>To comply with legal requirements</t>
  </si>
  <si>
    <t xml:space="preserve">To aid application for loans </t>
  </si>
  <si>
    <t>Explain decline in Company’s cash balance in 2014 [4]</t>
  </si>
  <si>
    <t>Purchase of fixed assets reduced cash by €220,000 but did not reduce profit.</t>
  </si>
  <si>
    <t>Purchase of Government securities reduced cash by €56,000 but did not reduce profit</t>
  </si>
  <si>
    <t>Payment of dividends €55,000 and tax €57,000 reduced cash by €112,000 but did not reduce</t>
  </si>
  <si>
    <t>profit</t>
  </si>
  <si>
    <t>Increase in stock, debtors and decrease in creditors reduced cash by €148,000 but didn’t reduce</t>
  </si>
  <si>
    <t xml:space="preserve">profit </t>
  </si>
  <si>
    <t>Reconcile Cash flow to net debt</t>
  </si>
  <si>
    <t>as per additional infromation</t>
  </si>
  <si>
    <t xml:space="preserve">Note </t>
  </si>
  <si>
    <t>We can use the full 180000 in this questions this is because the new debentures were issues at the start of the year 01/01/2014 (see</t>
  </si>
  <si>
    <t>additional Information)</t>
  </si>
  <si>
    <t>Investment Income</t>
  </si>
  <si>
    <t>Note</t>
  </si>
  <si>
    <t>There was nio information given for the rate of investment income to be received so there is no need to do a working</t>
  </si>
  <si>
    <t>This year charge used in the abridge P &amp; L</t>
  </si>
  <si>
    <t>STEP 1</t>
  </si>
  <si>
    <t>From BS</t>
  </si>
  <si>
    <t>See Working</t>
  </si>
  <si>
    <t>See Question (Additional Infromation)</t>
  </si>
  <si>
    <t>Take 9 away from 8</t>
  </si>
  <si>
    <t>Take 7 away from 6</t>
  </si>
  <si>
    <t>Add 4 and 5</t>
  </si>
  <si>
    <t>Add 3 and 2</t>
  </si>
  <si>
    <t>From CFF</t>
  </si>
  <si>
    <t>See Step 1</t>
  </si>
  <si>
    <t>See Step 5</t>
  </si>
  <si>
    <t>Theory</t>
  </si>
  <si>
    <t>Abridged Profit and Loss Account of Quig plc for the year ending 31/12/2014</t>
  </si>
  <si>
    <t>Increase Debtors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</si>
</sst>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i/>
      <u/>
      <sz val="10"/>
      <color theme="1"/>
      <name val="Comic Sans MS"/>
      <family val="4"/>
    </font>
    <font>
      <b/>
      <sz val="10"/>
      <color theme="1"/>
      <name val="Comic Sans MS"/>
      <family val="4"/>
    </font>
    <font>
      <i/>
      <sz val="10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2" borderId="1" xfId="0" applyFont="1" applyFill="1" applyBorder="1"/>
    <xf numFmtId="0" fontId="1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3" fillId="0" borderId="0" xfId="0" applyFont="1" applyAlignment="1">
      <alignment horizontal="center"/>
    </xf>
    <xf numFmtId="0" fontId="1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/>
    <xf numFmtId="0" fontId="1" fillId="0" borderId="2" xfId="0" applyFont="1" applyBorder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4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view="pageLayout" topLeftCell="A47" zoomScaleNormal="100" workbookViewId="0">
      <selection activeCell="C50" sqref="C50"/>
    </sheetView>
  </sheetViews>
  <sheetFormatPr defaultRowHeight="15" x14ac:dyDescent="0.3"/>
  <cols>
    <col min="1" max="1" width="14.28515625" style="2" customWidth="1"/>
    <col min="2" max="3" width="10.28515625" style="2" bestFit="1" customWidth="1"/>
    <col min="4" max="5" width="9.28515625" style="2" bestFit="1" customWidth="1"/>
    <col min="6" max="8" width="9.140625" style="2"/>
    <col min="9" max="9" width="9.28515625" style="2" bestFit="1" customWidth="1"/>
    <col min="10" max="11" width="9.140625" style="2"/>
    <col min="12" max="12" width="9.28515625" style="2" bestFit="1" customWidth="1"/>
    <col min="13" max="15" width="9.140625" style="2"/>
    <col min="16" max="16" width="9.28515625" style="2" bestFit="1" customWidth="1"/>
    <col min="17" max="16384" width="9.140625" style="2"/>
  </cols>
  <sheetData>
    <row r="1" spans="1:13" ht="17.25" thickBot="1" x14ac:dyDescent="0.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6.5" x14ac:dyDescent="0.35">
      <c r="A2" s="1"/>
    </row>
    <row r="3" spans="1:13" x14ac:dyDescent="0.3">
      <c r="A3" s="2">
        <v>55000</v>
      </c>
      <c r="C3" s="2" t="s">
        <v>115</v>
      </c>
    </row>
    <row r="4" spans="1:13" ht="15.75" thickBot="1" x14ac:dyDescent="0.35"/>
    <row r="5" spans="1:13" ht="17.25" thickBot="1" x14ac:dyDescent="0.4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3" ht="16.5" x14ac:dyDescent="0.35">
      <c r="A6" s="1"/>
    </row>
    <row r="7" spans="1:13" x14ac:dyDescent="0.3">
      <c r="A7" s="3">
        <v>0.1</v>
      </c>
      <c r="B7" s="2" t="s">
        <v>2</v>
      </c>
      <c r="D7" s="2">
        <f>0.1*180000</f>
        <v>18000</v>
      </c>
    </row>
    <row r="8" spans="1:13" x14ac:dyDescent="0.3">
      <c r="A8" s="3"/>
    </row>
    <row r="9" spans="1:13" x14ac:dyDescent="0.3">
      <c r="A9" s="23" t="s">
        <v>116</v>
      </c>
      <c r="B9" s="2" t="s">
        <v>117</v>
      </c>
    </row>
    <row r="10" spans="1:13" x14ac:dyDescent="0.3">
      <c r="A10" s="3"/>
      <c r="B10" s="2" t="s">
        <v>118</v>
      </c>
    </row>
    <row r="11" spans="1:13" ht="15.75" thickBot="1" x14ac:dyDescent="0.35"/>
    <row r="12" spans="1:13" ht="17.25" thickBot="1" x14ac:dyDescent="0.4">
      <c r="A12" s="20" t="s">
        <v>119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x14ac:dyDescent="0.3">
      <c r="A13" s="2" t="s">
        <v>120</v>
      </c>
      <c r="B13" s="2" t="s">
        <v>121</v>
      </c>
    </row>
    <row r="15" spans="1:13" ht="15.75" thickBot="1" x14ac:dyDescent="0.35"/>
    <row r="16" spans="1:13" ht="17.25" thickBot="1" x14ac:dyDescent="0.4">
      <c r="A16" s="25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8" spans="1:13" ht="16.5" x14ac:dyDescent="0.35">
      <c r="A18" s="5" t="s">
        <v>4</v>
      </c>
      <c r="B18" s="5" t="s">
        <v>5</v>
      </c>
      <c r="C18" s="5" t="s">
        <v>6</v>
      </c>
      <c r="D18" s="5" t="s">
        <v>7</v>
      </c>
    </row>
    <row r="19" spans="1:13" x14ac:dyDescent="0.3">
      <c r="A19" s="2" t="s">
        <v>8</v>
      </c>
      <c r="B19" s="2">
        <v>-31000</v>
      </c>
      <c r="C19" s="2">
        <v>-18000</v>
      </c>
      <c r="D19" s="6">
        <v>13000</v>
      </c>
    </row>
    <row r="20" spans="1:13" x14ac:dyDescent="0.3">
      <c r="A20" s="2" t="s">
        <v>9</v>
      </c>
      <c r="B20" s="2">
        <v>60000</v>
      </c>
      <c r="C20" s="2">
        <v>34000</v>
      </c>
      <c r="D20" s="2">
        <v>-26000</v>
      </c>
    </row>
    <row r="21" spans="1:13" ht="16.5" x14ac:dyDescent="0.35">
      <c r="A21" s="2" t="s">
        <v>10</v>
      </c>
      <c r="B21" s="7">
        <f>B20+B19</f>
        <v>29000</v>
      </c>
      <c r="C21" s="7">
        <f>C20+C19</f>
        <v>16000</v>
      </c>
      <c r="D21" s="8">
        <f>D19+D20</f>
        <v>-13000</v>
      </c>
      <c r="E21" s="9" t="s">
        <v>11</v>
      </c>
    </row>
    <row r="22" spans="1:13" ht="16.5" x14ac:dyDescent="0.35">
      <c r="A22" s="2" t="s">
        <v>12</v>
      </c>
      <c r="B22" s="2">
        <v>-130000</v>
      </c>
      <c r="C22" s="2">
        <v>-180000</v>
      </c>
      <c r="D22" s="10">
        <v>-50000</v>
      </c>
    </row>
    <row r="23" spans="1:13" ht="16.5" x14ac:dyDescent="0.35">
      <c r="A23" s="2" t="s">
        <v>13</v>
      </c>
      <c r="C23" s="2">
        <v>56000</v>
      </c>
      <c r="D23" s="11">
        <v>56000</v>
      </c>
    </row>
    <row r="24" spans="1:13" ht="17.25" thickBot="1" x14ac:dyDescent="0.4">
      <c r="A24" s="2" t="s">
        <v>14</v>
      </c>
      <c r="B24" s="12">
        <f>B21+B22</f>
        <v>-101000</v>
      </c>
      <c r="C24" s="12">
        <f>SUM(C21+C22)+C23</f>
        <v>-108000</v>
      </c>
      <c r="D24" s="12">
        <f>SUM(D23+D21)+D22</f>
        <v>-7000</v>
      </c>
      <c r="E24" s="2" t="s">
        <v>114</v>
      </c>
    </row>
    <row r="31" spans="1:13" ht="15.75" thickBot="1" x14ac:dyDescent="0.35"/>
    <row r="32" spans="1:13" ht="17.25" thickBot="1" x14ac:dyDescent="0.4">
      <c r="A32" s="25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16.5" x14ac:dyDescent="0.35">
      <c r="A33" s="13" t="s">
        <v>4</v>
      </c>
      <c r="B33" s="13" t="s">
        <v>5</v>
      </c>
      <c r="C33" s="13" t="s">
        <v>16</v>
      </c>
      <c r="D33" s="13" t="s">
        <v>17</v>
      </c>
      <c r="E33" s="13" t="s">
        <v>18</v>
      </c>
    </row>
    <row r="34" spans="1:13" ht="16.5" x14ac:dyDescent="0.35">
      <c r="A34" s="14"/>
      <c r="B34" s="14"/>
      <c r="C34" s="15" t="s">
        <v>19</v>
      </c>
      <c r="D34" s="15" t="s">
        <v>6</v>
      </c>
      <c r="E34" s="14"/>
    </row>
    <row r="35" spans="1:13" ht="16.5" x14ac:dyDescent="0.35">
      <c r="A35" s="2" t="s">
        <v>20</v>
      </c>
      <c r="B35" s="2">
        <v>0</v>
      </c>
      <c r="C35" s="2">
        <f>A3</f>
        <v>55000</v>
      </c>
      <c r="D35" s="2">
        <v>0</v>
      </c>
      <c r="E35" s="10">
        <f>C35</f>
        <v>55000</v>
      </c>
      <c r="F35" s="2" t="s">
        <v>11</v>
      </c>
      <c r="H35" s="2" t="s">
        <v>122</v>
      </c>
    </row>
    <row r="36" spans="1:13" ht="16.5" x14ac:dyDescent="0.35">
      <c r="A36" s="2" t="s">
        <v>21</v>
      </c>
      <c r="B36" s="2">
        <v>47000</v>
      </c>
      <c r="C36" s="2">
        <v>65000</v>
      </c>
      <c r="D36" s="2">
        <v>55000</v>
      </c>
      <c r="E36" s="10">
        <f>SUM(B36+C36)-D36</f>
        <v>57000</v>
      </c>
      <c r="F36" s="2" t="s">
        <v>11</v>
      </c>
    </row>
    <row r="37" spans="1:13" ht="16.5" x14ac:dyDescent="0.35">
      <c r="A37" s="2" t="s">
        <v>22</v>
      </c>
      <c r="B37" s="2">
        <v>0</v>
      </c>
      <c r="C37" s="2">
        <f>D7</f>
        <v>18000</v>
      </c>
      <c r="D37" s="2">
        <v>0</v>
      </c>
      <c r="E37" s="10">
        <f>SUM(B37+C37)-D37</f>
        <v>18000</v>
      </c>
      <c r="F37" s="2" t="s">
        <v>11</v>
      </c>
    </row>
    <row r="38" spans="1:13" ht="15.75" thickBot="1" x14ac:dyDescent="0.35"/>
    <row r="39" spans="1:13" ht="17.25" thickBot="1" x14ac:dyDescent="0.4">
      <c r="A39" s="25" t="s">
        <v>23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</row>
    <row r="40" spans="1:13" ht="16.5" x14ac:dyDescent="0.35">
      <c r="A40" s="5" t="s">
        <v>4</v>
      </c>
      <c r="B40" s="5" t="s">
        <v>5</v>
      </c>
      <c r="C40" s="5" t="s">
        <v>6</v>
      </c>
      <c r="D40" s="5" t="s">
        <v>24</v>
      </c>
      <c r="E40" s="5" t="s">
        <v>25</v>
      </c>
    </row>
    <row r="41" spans="1:13" ht="16.5" x14ac:dyDescent="0.35">
      <c r="A41" s="2" t="s">
        <v>26</v>
      </c>
      <c r="B41" s="2">
        <v>110000</v>
      </c>
      <c r="C41" s="2">
        <v>170000</v>
      </c>
      <c r="D41" s="10">
        <f>C41-B41</f>
        <v>60000</v>
      </c>
      <c r="E41" s="2" t="s">
        <v>27</v>
      </c>
      <c r="F41" s="2" t="s">
        <v>28</v>
      </c>
      <c r="H41" s="2" t="s">
        <v>29</v>
      </c>
    </row>
    <row r="42" spans="1:13" ht="16.5" x14ac:dyDescent="0.35">
      <c r="A42" s="2" t="s">
        <v>30</v>
      </c>
      <c r="B42" s="2">
        <v>295000</v>
      </c>
      <c r="C42" s="2">
        <v>350000</v>
      </c>
      <c r="D42" s="10">
        <f>C42-B42</f>
        <v>55000</v>
      </c>
      <c r="E42" s="2" t="s">
        <v>27</v>
      </c>
      <c r="F42" s="2" t="str">
        <f>F41</f>
        <v>Reconcile OP to NC</v>
      </c>
      <c r="H42" s="2" t="s">
        <v>31</v>
      </c>
    </row>
    <row r="43" spans="1:13" ht="16.5" x14ac:dyDescent="0.35">
      <c r="A43" s="2" t="s">
        <v>32</v>
      </c>
      <c r="B43" s="2">
        <v>235000</v>
      </c>
      <c r="C43" s="2">
        <v>202000</v>
      </c>
      <c r="D43" s="10">
        <f>B43-C43</f>
        <v>33000</v>
      </c>
      <c r="E43" s="2" t="s">
        <v>33</v>
      </c>
      <c r="F43" s="2" t="str">
        <f>F42</f>
        <v>Reconcile OP to NC</v>
      </c>
      <c r="H43" s="2" t="s">
        <v>34</v>
      </c>
    </row>
    <row r="44" spans="1:13" ht="15.75" thickBot="1" x14ac:dyDescent="0.35"/>
    <row r="45" spans="1:13" ht="17.25" thickBot="1" x14ac:dyDescent="0.4">
      <c r="A45" s="25" t="s">
        <v>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ht="16.5" x14ac:dyDescent="0.35">
      <c r="A46" s="13" t="s">
        <v>4</v>
      </c>
      <c r="B46" s="13" t="s">
        <v>5</v>
      </c>
      <c r="C46" s="13" t="s">
        <v>16</v>
      </c>
      <c r="D46" s="13" t="s">
        <v>17</v>
      </c>
      <c r="E46" s="13" t="s">
        <v>6</v>
      </c>
    </row>
    <row r="47" spans="1:13" ht="16.5" x14ac:dyDescent="0.35">
      <c r="C47" s="16" t="s">
        <v>36</v>
      </c>
      <c r="D47" s="16" t="s">
        <v>37</v>
      </c>
      <c r="E47" s="16" t="s">
        <v>38</v>
      </c>
    </row>
    <row r="48" spans="1:13" ht="16.5" x14ac:dyDescent="0.35">
      <c r="A48" s="17" t="s">
        <v>39</v>
      </c>
      <c r="C48" s="16"/>
      <c r="D48" s="16"/>
      <c r="E48" s="16"/>
    </row>
    <row r="49" spans="1:13" ht="16.5" x14ac:dyDescent="0.35">
      <c r="A49" s="2" t="s">
        <v>39</v>
      </c>
      <c r="B49" s="2">
        <v>470000</v>
      </c>
      <c r="C49" s="10">
        <f>L53</f>
        <v>220000</v>
      </c>
      <c r="D49" s="18">
        <v>50000</v>
      </c>
      <c r="E49" s="2">
        <v>640000</v>
      </c>
      <c r="F49" s="2" t="s">
        <v>11</v>
      </c>
      <c r="G49" s="2">
        <f>C50</f>
        <v>120000</v>
      </c>
      <c r="I49" s="2" t="s">
        <v>40</v>
      </c>
      <c r="J49" s="2">
        <v>50000</v>
      </c>
      <c r="L49" s="2">
        <f>B49</f>
        <v>470000</v>
      </c>
    </row>
    <row r="50" spans="1:13" ht="16.5" x14ac:dyDescent="0.35">
      <c r="A50" s="2" t="s">
        <v>41</v>
      </c>
      <c r="B50" s="2">
        <v>80000</v>
      </c>
      <c r="C50" s="10">
        <f>E50-B50</f>
        <v>120000</v>
      </c>
      <c r="D50" s="18">
        <v>25000</v>
      </c>
      <c r="E50" s="2">
        <v>200000</v>
      </c>
      <c r="G50" s="2">
        <f>D50</f>
        <v>25000</v>
      </c>
      <c r="I50" s="2" t="s">
        <v>41</v>
      </c>
      <c r="J50" s="2">
        <f>D50</f>
        <v>25000</v>
      </c>
      <c r="L50" s="2">
        <v>50000</v>
      </c>
    </row>
    <row r="51" spans="1:13" ht="17.25" thickBot="1" x14ac:dyDescent="0.4">
      <c r="G51" s="12">
        <f>G49+G50</f>
        <v>145000</v>
      </c>
      <c r="I51" s="2" t="s">
        <v>42</v>
      </c>
      <c r="J51" s="7">
        <f>J49-J50</f>
        <v>25000</v>
      </c>
      <c r="L51" s="7">
        <f>L49-L50</f>
        <v>420000</v>
      </c>
    </row>
    <row r="52" spans="1:13" ht="17.25" thickTop="1" x14ac:dyDescent="0.35">
      <c r="A52" s="1"/>
      <c r="I52" s="2" t="s">
        <v>43</v>
      </c>
      <c r="J52" s="2">
        <v>30000</v>
      </c>
      <c r="L52" s="2">
        <f>E49</f>
        <v>640000</v>
      </c>
    </row>
    <row r="53" spans="1:13" ht="17.25" thickBot="1" x14ac:dyDescent="0.4">
      <c r="I53" s="2" t="s">
        <v>44</v>
      </c>
      <c r="J53" s="8">
        <f>J52-J51</f>
        <v>5000</v>
      </c>
      <c r="L53" s="19">
        <f>L52-L51</f>
        <v>220000</v>
      </c>
    </row>
    <row r="54" spans="1:13" ht="16.5" thickTop="1" thickBot="1" x14ac:dyDescent="0.35"/>
    <row r="55" spans="1:13" ht="17.25" thickBot="1" x14ac:dyDescent="0.4">
      <c r="A55" s="25" t="s">
        <v>45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ht="16.5" x14ac:dyDescent="0.35">
      <c r="A56" s="13" t="s">
        <v>4</v>
      </c>
      <c r="B56" s="13" t="s">
        <v>5</v>
      </c>
      <c r="C56" s="13" t="s">
        <v>16</v>
      </c>
      <c r="D56" s="13" t="s">
        <v>17</v>
      </c>
      <c r="E56" s="13" t="s">
        <v>6</v>
      </c>
    </row>
    <row r="57" spans="1:13" ht="16.5" x14ac:dyDescent="0.35">
      <c r="C57" s="16" t="s">
        <v>46</v>
      </c>
      <c r="D57" s="16" t="s">
        <v>47</v>
      </c>
    </row>
    <row r="58" spans="1:13" ht="16.5" x14ac:dyDescent="0.35">
      <c r="A58" s="2" t="s">
        <v>12</v>
      </c>
      <c r="B58" s="2">
        <v>130000</v>
      </c>
      <c r="C58" s="10">
        <f>E58-B58</f>
        <v>50000</v>
      </c>
      <c r="E58" s="2">
        <v>180000</v>
      </c>
      <c r="F58" s="2" t="s">
        <v>11</v>
      </c>
    </row>
    <row r="59" spans="1:13" ht="16.5" x14ac:dyDescent="0.35">
      <c r="A59" s="2" t="s">
        <v>48</v>
      </c>
      <c r="B59" s="2">
        <v>250000</v>
      </c>
      <c r="C59" s="10">
        <f>E59-B59</f>
        <v>60000</v>
      </c>
      <c r="E59" s="2">
        <v>310000</v>
      </c>
      <c r="F59" s="2" t="s">
        <v>11</v>
      </c>
    </row>
    <row r="60" spans="1:13" ht="16.5" x14ac:dyDescent="0.35">
      <c r="A60" s="2" t="s">
        <v>49</v>
      </c>
      <c r="C60" s="10">
        <v>15000</v>
      </c>
      <c r="E60" s="2">
        <f>C60</f>
        <v>15000</v>
      </c>
      <c r="F60" s="2" t="s">
        <v>11</v>
      </c>
    </row>
  </sheetData>
  <mergeCells count="8">
    <mergeCell ref="A45:M45"/>
    <mergeCell ref="A55:M55"/>
    <mergeCell ref="A1:M1"/>
    <mergeCell ref="A5:M5"/>
    <mergeCell ref="A12:M12"/>
    <mergeCell ref="A16:M16"/>
    <mergeCell ref="A32:M32"/>
    <mergeCell ref="A39:M39"/>
  </mergeCells>
  <pageMargins left="0.7" right="0.7" top="0.75" bottom="0.75" header="0.3" footer="0.3"/>
  <pageSetup paperSize="9" orientation="landscape" r:id="rId1"/>
  <headerFooter>
    <oddHeader xml:space="preserve">&amp;L&amp;"Comic Sans MS,Regular"&amp;10Cashflow Statements&amp;R&amp;"Comic Sans MS,Regular"&amp;10 2015 - Quig
</oddHeader>
    <oddFooter>&amp;L&amp;"Comic Sans MS,Regular"&amp;10Step by step&amp;R&amp;"Comic Sans MS,Regular"&amp;10&amp;P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4D3A-861D-4DDD-B875-39F87755EDED}">
  <dimension ref="A1:N12"/>
  <sheetViews>
    <sheetView view="pageLayout" zoomScaleNormal="100" workbookViewId="0">
      <selection activeCell="C5" sqref="C5"/>
    </sheetView>
  </sheetViews>
  <sheetFormatPr defaultRowHeight="15" x14ac:dyDescent="0.3"/>
  <cols>
    <col min="1" max="1" width="9.140625" style="2"/>
    <col min="2" max="2" width="31" style="2" customWidth="1"/>
    <col min="3" max="16384" width="9.140625" style="2"/>
  </cols>
  <sheetData>
    <row r="1" spans="1:14" ht="17.25" thickBot="1" x14ac:dyDescent="0.4">
      <c r="A1" s="25" t="s">
        <v>123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3" spans="1:14" ht="16.5" x14ac:dyDescent="0.35">
      <c r="B3" s="24" t="s">
        <v>135</v>
      </c>
      <c r="C3" s="24"/>
      <c r="D3" s="24"/>
      <c r="E3" s="24"/>
      <c r="F3" s="24"/>
      <c r="G3" s="24"/>
      <c r="H3" s="24"/>
    </row>
    <row r="4" spans="1:14" ht="16.5" x14ac:dyDescent="0.35">
      <c r="A4" s="9">
        <v>1</v>
      </c>
      <c r="B4" s="2" t="s">
        <v>67</v>
      </c>
      <c r="C4" s="28">
        <f>C6+18000</f>
        <v>143000</v>
      </c>
      <c r="E4" s="2" t="s">
        <v>130</v>
      </c>
      <c r="K4" s="1"/>
      <c r="L4" s="1"/>
      <c r="M4" s="1"/>
      <c r="N4" s="1"/>
    </row>
    <row r="5" spans="1:14" x14ac:dyDescent="0.3">
      <c r="A5" s="9">
        <v>2</v>
      </c>
      <c r="B5" s="2" t="s">
        <v>68</v>
      </c>
      <c r="C5" s="14">
        <f>-Workings!D7</f>
        <v>-18000</v>
      </c>
      <c r="E5" s="2" t="s">
        <v>125</v>
      </c>
      <c r="K5" s="3"/>
      <c r="L5" s="3"/>
      <c r="M5" s="3"/>
      <c r="N5" s="3"/>
    </row>
    <row r="6" spans="1:14" x14ac:dyDescent="0.3">
      <c r="A6" s="9">
        <v>3</v>
      </c>
      <c r="B6" s="2" t="s">
        <v>69</v>
      </c>
      <c r="C6" s="28">
        <f>60000+65000</f>
        <v>125000</v>
      </c>
      <c r="E6" s="2" t="s">
        <v>129</v>
      </c>
    </row>
    <row r="7" spans="1:14" x14ac:dyDescent="0.3">
      <c r="A7" s="9">
        <v>4</v>
      </c>
      <c r="B7" s="2" t="s">
        <v>21</v>
      </c>
      <c r="C7" s="14">
        <v>-65000</v>
      </c>
      <c r="E7" s="2" t="s">
        <v>126</v>
      </c>
    </row>
    <row r="8" spans="1:14" ht="16.5" x14ac:dyDescent="0.35">
      <c r="A8" s="9">
        <v>5</v>
      </c>
      <c r="B8" s="2" t="s">
        <v>70</v>
      </c>
      <c r="C8" s="28">
        <v>60000</v>
      </c>
      <c r="E8" s="2" t="s">
        <v>128</v>
      </c>
      <c r="K8" s="1"/>
      <c r="L8" s="1"/>
      <c r="M8" s="1"/>
      <c r="N8" s="1"/>
    </row>
    <row r="9" spans="1:14" x14ac:dyDescent="0.3">
      <c r="A9" s="9">
        <v>6</v>
      </c>
      <c r="B9" s="2" t="s">
        <v>0</v>
      </c>
      <c r="C9" s="14">
        <f>-Workings!A3</f>
        <v>-55000</v>
      </c>
      <c r="E9" s="2" t="s">
        <v>126</v>
      </c>
      <c r="K9" s="3"/>
      <c r="L9" s="3"/>
      <c r="M9" s="3"/>
      <c r="N9" s="3"/>
    </row>
    <row r="10" spans="1:14" x14ac:dyDescent="0.3">
      <c r="A10" s="9">
        <v>7</v>
      </c>
      <c r="B10" s="2" t="s">
        <v>71</v>
      </c>
      <c r="C10" s="28">
        <f>C12-C11</f>
        <v>5000</v>
      </c>
      <c r="E10" s="2" t="s">
        <v>127</v>
      </c>
    </row>
    <row r="11" spans="1:14" x14ac:dyDescent="0.3">
      <c r="A11" s="9">
        <v>8</v>
      </c>
      <c r="B11" s="2" t="s">
        <v>72</v>
      </c>
      <c r="C11" s="2">
        <v>356500</v>
      </c>
      <c r="E11" s="2" t="s">
        <v>124</v>
      </c>
    </row>
    <row r="12" spans="1:14" x14ac:dyDescent="0.3">
      <c r="A12" s="9">
        <v>9</v>
      </c>
      <c r="B12" s="2" t="s">
        <v>73</v>
      </c>
      <c r="C12" s="19">
        <v>361500</v>
      </c>
      <c r="E12" s="2" t="s">
        <v>124</v>
      </c>
    </row>
  </sheetData>
  <mergeCells count="2">
    <mergeCell ref="B3:H3"/>
    <mergeCell ref="A1:K1"/>
  </mergeCells>
  <pageMargins left="0.7" right="0.7" top="0.75" bottom="0.75" header="0.3" footer="0.3"/>
  <pageSetup paperSize="9" orientation="landscape" r:id="rId1"/>
  <headerFooter>
    <oddHeader xml:space="preserve">&amp;L&amp;"Comic Sans MS,Regular"&amp;10Cashflow Statements&amp;R&amp;"Comic Sans MS,Regular"&amp;10 2015 - Quig
</oddHeader>
    <oddFooter>&amp;L&amp;"Comic Sans MS,Regular"&amp;10Abridge Profit and Loss Account&amp;R&amp;"Comic Sans MS,Regular"&amp;10&amp;P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036C-BBB8-414F-851A-1E22343F9C75}">
  <dimension ref="A1:I20"/>
  <sheetViews>
    <sheetView tabSelected="1" view="pageLayout" zoomScaleNormal="100" workbookViewId="0">
      <selection activeCell="D5" sqref="D5"/>
    </sheetView>
  </sheetViews>
  <sheetFormatPr defaultRowHeight="15" x14ac:dyDescent="0.3"/>
  <cols>
    <col min="1" max="3" width="9.140625" style="2"/>
    <col min="4" max="5" width="10.5703125" style="2" bestFit="1" customWidth="1"/>
    <col min="6" max="16384" width="9.140625" style="2"/>
  </cols>
  <sheetData>
    <row r="1" spans="1:9" ht="17.25" thickBot="1" x14ac:dyDescent="0.4">
      <c r="A1" s="25" t="s">
        <v>78</v>
      </c>
      <c r="B1" s="26"/>
      <c r="C1" s="26"/>
      <c r="D1" s="26"/>
      <c r="E1" s="26"/>
      <c r="F1" s="26"/>
      <c r="G1" s="26"/>
      <c r="H1" s="26"/>
      <c r="I1" s="27"/>
    </row>
    <row r="3" spans="1:9" ht="16.5" x14ac:dyDescent="0.35">
      <c r="A3" s="4" t="s">
        <v>50</v>
      </c>
    </row>
    <row r="4" spans="1:9" x14ac:dyDescent="0.3">
      <c r="A4" s="2" t="s">
        <v>51</v>
      </c>
      <c r="E4" s="2">
        <f>'Abridge Profit and Loss Account'!C4</f>
        <v>143000</v>
      </c>
      <c r="F4" s="2" t="s">
        <v>52</v>
      </c>
    </row>
    <row r="5" spans="1:9" x14ac:dyDescent="0.3">
      <c r="A5" s="2" t="s">
        <v>53</v>
      </c>
      <c r="E5" s="2">
        <f>Workings!G51</f>
        <v>145000</v>
      </c>
      <c r="F5" s="2" t="s">
        <v>54</v>
      </c>
    </row>
    <row r="6" spans="1:9" x14ac:dyDescent="0.3">
      <c r="A6" s="2" t="s">
        <v>55</v>
      </c>
      <c r="E6" s="2">
        <f>-Workings!J53</f>
        <v>-5000</v>
      </c>
      <c r="F6" s="2" t="s">
        <v>54</v>
      </c>
    </row>
    <row r="7" spans="1:9" x14ac:dyDescent="0.3">
      <c r="A7" s="2" t="s">
        <v>56</v>
      </c>
      <c r="E7" s="2">
        <v>3000</v>
      </c>
    </row>
    <row r="8" spans="1:9" x14ac:dyDescent="0.3">
      <c r="A8" s="2" t="s">
        <v>136</v>
      </c>
      <c r="E8" s="2">
        <f>-Workings!D41</f>
        <v>-60000</v>
      </c>
      <c r="F8" s="2" t="s">
        <v>58</v>
      </c>
    </row>
    <row r="9" spans="1:9" x14ac:dyDescent="0.3">
      <c r="A9" s="2" t="s">
        <v>57</v>
      </c>
      <c r="E9" s="2">
        <f>-Workings!D42</f>
        <v>-55000</v>
      </c>
      <c r="F9" s="2" t="s">
        <v>58</v>
      </c>
    </row>
    <row r="10" spans="1:9" x14ac:dyDescent="0.3">
      <c r="A10" s="2" t="s">
        <v>59</v>
      </c>
      <c r="E10" s="2">
        <f>-Workings!D43</f>
        <v>-33000</v>
      </c>
      <c r="F10" s="2" t="s">
        <v>58</v>
      </c>
    </row>
    <row r="11" spans="1:9" ht="15.75" thickBot="1" x14ac:dyDescent="0.35">
      <c r="A11" s="2" t="s">
        <v>60</v>
      </c>
      <c r="E11" s="19">
        <f>SUM(E4+E5+E7)+E9+E10+E6+E8</f>
        <v>138000</v>
      </c>
      <c r="F11" s="2" t="s">
        <v>11</v>
      </c>
    </row>
    <row r="12" spans="1:9" ht="16.5" thickTop="1" thickBot="1" x14ac:dyDescent="0.35"/>
    <row r="13" spans="1:9" ht="17.25" thickBot="1" x14ac:dyDescent="0.4">
      <c r="A13" s="25" t="s">
        <v>54</v>
      </c>
      <c r="B13" s="26"/>
      <c r="C13" s="26"/>
      <c r="D13" s="26"/>
      <c r="E13" s="26"/>
      <c r="F13" s="26"/>
      <c r="G13" s="26"/>
      <c r="H13" s="26"/>
      <c r="I13" s="27"/>
    </row>
    <row r="14" spans="1:9" ht="16.5" x14ac:dyDescent="0.35">
      <c r="A14" s="4" t="s">
        <v>61</v>
      </c>
    </row>
    <row r="15" spans="1:9" x14ac:dyDescent="0.3">
      <c r="A15" s="2" t="s">
        <v>62</v>
      </c>
      <c r="D15" s="2">
        <f>'Cash FLow'!E23</f>
        <v>-13000</v>
      </c>
      <c r="F15" s="2" t="s">
        <v>131</v>
      </c>
    </row>
    <row r="16" spans="1:9" x14ac:dyDescent="0.3">
      <c r="A16" s="2" t="s">
        <v>63</v>
      </c>
      <c r="D16" s="2">
        <f>Workings!C23</f>
        <v>56000</v>
      </c>
      <c r="F16" s="2" t="s">
        <v>132</v>
      </c>
    </row>
    <row r="17" spans="1:6" x14ac:dyDescent="0.3">
      <c r="A17" s="2" t="s">
        <v>64</v>
      </c>
      <c r="D17" s="2">
        <f>Workings!D22</f>
        <v>-50000</v>
      </c>
      <c r="F17" s="2" t="s">
        <v>133</v>
      </c>
    </row>
    <row r="18" spans="1:6" x14ac:dyDescent="0.3">
      <c r="A18" s="2" t="s">
        <v>65</v>
      </c>
      <c r="D18" s="7">
        <f>D15+D16+D17</f>
        <v>-7000</v>
      </c>
    </row>
    <row r="19" spans="1:6" x14ac:dyDescent="0.3">
      <c r="A19" s="2" t="s">
        <v>66</v>
      </c>
      <c r="D19" s="2">
        <f>Workings!B24</f>
        <v>-101000</v>
      </c>
      <c r="F19" s="2" t="s">
        <v>132</v>
      </c>
    </row>
    <row r="20" spans="1:6" ht="15.75" thickBot="1" x14ac:dyDescent="0.35">
      <c r="D20" s="19">
        <f>D18+D19</f>
        <v>-108000</v>
      </c>
      <c r="F20" s="2" t="s">
        <v>132</v>
      </c>
    </row>
  </sheetData>
  <mergeCells count="2">
    <mergeCell ref="A1:I1"/>
    <mergeCell ref="A13:I13"/>
  </mergeCells>
  <pageMargins left="0.7" right="0.7" top="0.75" bottom="0.75" header="0.3" footer="0.3"/>
  <pageSetup paperSize="9" orientation="portrait" r:id="rId1"/>
  <headerFooter>
    <oddHeader xml:space="preserve">&amp;L&amp;"Comic Sans MS,Regular"&amp;10Cashflow Statements&amp;R&amp;"Comic Sans MS,Regular"&amp;10 2015 - Quig
</oddHeader>
    <oddFooter>&amp;R&amp;"Comic Sans MS,Regular"&amp;10&amp;P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A18E-F862-4B44-AFCC-484F6234E29F}">
  <dimension ref="A1:I23"/>
  <sheetViews>
    <sheetView view="pageLayout" zoomScaleNormal="100" workbookViewId="0">
      <selection activeCell="H8" sqref="H8"/>
    </sheetView>
  </sheetViews>
  <sheetFormatPr defaultRowHeight="15" x14ac:dyDescent="0.3"/>
  <cols>
    <col min="1" max="16384" width="9.140625" style="2"/>
  </cols>
  <sheetData>
    <row r="1" spans="1:9" ht="17.25" thickBot="1" x14ac:dyDescent="0.4">
      <c r="A1" s="25" t="s">
        <v>58</v>
      </c>
      <c r="B1" s="26"/>
      <c r="C1" s="26"/>
      <c r="D1" s="26"/>
      <c r="E1" s="26"/>
      <c r="F1" s="26"/>
      <c r="G1" s="26"/>
      <c r="H1" s="26"/>
      <c r="I1" s="27"/>
    </row>
    <row r="3" spans="1:9" ht="16.5" x14ac:dyDescent="0.35">
      <c r="A3" s="4" t="s">
        <v>74</v>
      </c>
    </row>
    <row r="4" spans="1:9" ht="16.5" x14ac:dyDescent="0.35">
      <c r="A4" s="4" t="s">
        <v>75</v>
      </c>
    </row>
    <row r="5" spans="1:9" x14ac:dyDescent="0.3">
      <c r="A5" s="2" t="str">
        <f>'Reconciliation Statements'!A11</f>
        <v>Net cash inflow from operating Activities</v>
      </c>
      <c r="E5" s="2">
        <f>'Reconciliation Statements'!E11</f>
        <v>138000</v>
      </c>
    </row>
    <row r="6" spans="1:9" ht="16.5" x14ac:dyDescent="0.35">
      <c r="A6" s="4" t="s">
        <v>76</v>
      </c>
    </row>
    <row r="7" spans="1:9" x14ac:dyDescent="0.3">
      <c r="A7" s="2" t="s">
        <v>77</v>
      </c>
      <c r="E7" s="2">
        <f>-Workings!E37</f>
        <v>-18000</v>
      </c>
      <c r="G7" s="2" t="s">
        <v>78</v>
      </c>
    </row>
    <row r="8" spans="1:9" ht="16.5" x14ac:dyDescent="0.35">
      <c r="A8" s="4" t="s">
        <v>79</v>
      </c>
    </row>
    <row r="9" spans="1:9" x14ac:dyDescent="0.3">
      <c r="A9" s="2" t="s">
        <v>80</v>
      </c>
      <c r="E9" s="2">
        <f>-Workings!E36</f>
        <v>-57000</v>
      </c>
      <c r="G9" s="2" t="s">
        <v>78</v>
      </c>
    </row>
    <row r="10" spans="1:9" ht="16.5" x14ac:dyDescent="0.35">
      <c r="A10" s="4" t="s">
        <v>81</v>
      </c>
    </row>
    <row r="11" spans="1:9" x14ac:dyDescent="0.3">
      <c r="A11" s="2" t="s">
        <v>82</v>
      </c>
      <c r="D11" s="2">
        <v>100000</v>
      </c>
    </row>
    <row r="12" spans="1:9" x14ac:dyDescent="0.3">
      <c r="A12" s="2" t="s">
        <v>83</v>
      </c>
      <c r="D12" s="2">
        <f>-Workings!C49</f>
        <v>-220000</v>
      </c>
      <c r="G12" s="2" t="s">
        <v>54</v>
      </c>
    </row>
    <row r="13" spans="1:9" x14ac:dyDescent="0.3">
      <c r="A13" s="2" t="s">
        <v>84</v>
      </c>
      <c r="D13" s="14">
        <f>Workings!J52</f>
        <v>30000</v>
      </c>
      <c r="E13" s="2">
        <f>D12+D11+D13</f>
        <v>-90000</v>
      </c>
      <c r="G13" s="2" t="s">
        <v>54</v>
      </c>
    </row>
    <row r="14" spans="1:9" ht="16.5" x14ac:dyDescent="0.35">
      <c r="A14" s="4" t="s">
        <v>85</v>
      </c>
    </row>
    <row r="15" spans="1:9" x14ac:dyDescent="0.3">
      <c r="A15" s="2" t="s">
        <v>86</v>
      </c>
      <c r="E15" s="2">
        <f>-Workings!E35</f>
        <v>-55000</v>
      </c>
      <c r="G15" s="2" t="s">
        <v>87</v>
      </c>
    </row>
    <row r="16" spans="1:9" ht="16.5" x14ac:dyDescent="0.35">
      <c r="A16" s="4" t="s">
        <v>88</v>
      </c>
      <c r="E16" s="7">
        <f>E5+E7+E9+E13+E15</f>
        <v>-82000</v>
      </c>
    </row>
    <row r="17" spans="1:7" ht="16.5" x14ac:dyDescent="0.35">
      <c r="A17" s="4" t="s">
        <v>89</v>
      </c>
    </row>
    <row r="18" spans="1:7" x14ac:dyDescent="0.3">
      <c r="A18" s="2" t="s">
        <v>90</v>
      </c>
      <c r="E18" s="2">
        <v>-56000</v>
      </c>
      <c r="G18" s="2" t="s">
        <v>91</v>
      </c>
    </row>
    <row r="19" spans="1:7" ht="16.5" x14ac:dyDescent="0.35">
      <c r="A19" s="4" t="s">
        <v>92</v>
      </c>
    </row>
    <row r="20" spans="1:7" x14ac:dyDescent="0.3">
      <c r="A20" s="2" t="s">
        <v>93</v>
      </c>
      <c r="D20" s="2">
        <f>Workings!C58</f>
        <v>50000</v>
      </c>
      <c r="G20" s="2" t="s">
        <v>94</v>
      </c>
    </row>
    <row r="21" spans="1:7" x14ac:dyDescent="0.3">
      <c r="A21" s="2" t="s">
        <v>95</v>
      </c>
      <c r="D21" s="2">
        <f>Workings!C59</f>
        <v>60000</v>
      </c>
      <c r="G21" s="2" t="str">
        <f>G20</f>
        <v>Step 5</v>
      </c>
    </row>
    <row r="22" spans="1:7" x14ac:dyDescent="0.3">
      <c r="A22" s="2" t="s">
        <v>96</v>
      </c>
      <c r="D22" s="2">
        <f>Workings!C60</f>
        <v>15000</v>
      </c>
      <c r="E22" s="2">
        <f>D20+D21+D22</f>
        <v>125000</v>
      </c>
      <c r="G22" s="2" t="str">
        <f>G21</f>
        <v>Step 5</v>
      </c>
    </row>
    <row r="23" spans="1:7" ht="16.5" x14ac:dyDescent="0.35">
      <c r="A23" s="4" t="s">
        <v>97</v>
      </c>
      <c r="E23" s="19">
        <f>E16+E22+E18</f>
        <v>-13000</v>
      </c>
    </row>
  </sheetData>
  <mergeCells count="1">
    <mergeCell ref="A1:I1"/>
  </mergeCells>
  <pageMargins left="0.7" right="0.7" top="0.75" bottom="0.75" header="0.3" footer="0.3"/>
  <pageSetup paperSize="9" orientation="portrait" r:id="rId1"/>
  <headerFooter>
    <oddHeader xml:space="preserve">&amp;L&amp;"Comic Sans MS,Regular"&amp;10Cashflow Statements&amp;R&amp;"Comic Sans MS,Regular"&amp;10 2015 - Quig
</oddHeader>
    <oddFooter>&amp;L&amp;"Comic Sans MS,Regular"&amp;10Cashflow Statement&amp;R&amp;"Comic Sans MS,Regular"&amp;10&amp;P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556C-D5EE-4C7F-8893-9AA6B83EC19F}">
  <dimension ref="A1:N18"/>
  <sheetViews>
    <sheetView view="pageLayout" zoomScaleNormal="100" workbookViewId="0">
      <selection sqref="A1:N1"/>
    </sheetView>
  </sheetViews>
  <sheetFormatPr defaultRowHeight="15" x14ac:dyDescent="0.3"/>
  <cols>
    <col min="1" max="16384" width="9.140625" style="2"/>
  </cols>
  <sheetData>
    <row r="1" spans="1:14" ht="17.25" thickBot="1" x14ac:dyDescent="0.4">
      <c r="A1" s="25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3" spans="1:14" ht="16.5" x14ac:dyDescent="0.35">
      <c r="A3" s="13" t="s">
        <v>98</v>
      </c>
      <c r="B3" s="4" t="s">
        <v>99</v>
      </c>
    </row>
    <row r="4" spans="1:14" ht="16.5" x14ac:dyDescent="0.3">
      <c r="A4" s="29">
        <v>1</v>
      </c>
      <c r="B4" s="2" t="s">
        <v>100</v>
      </c>
    </row>
    <row r="5" spans="1:14" ht="16.5" x14ac:dyDescent="0.3">
      <c r="A5" s="29">
        <v>2</v>
      </c>
      <c r="B5" s="2" t="s">
        <v>101</v>
      </c>
    </row>
    <row r="6" spans="1:14" ht="16.5" x14ac:dyDescent="0.3">
      <c r="A6" s="29">
        <v>3</v>
      </c>
      <c r="B6" s="2" t="s">
        <v>102</v>
      </c>
    </row>
    <row r="7" spans="1:14" ht="16.5" x14ac:dyDescent="0.3">
      <c r="A7" s="29">
        <v>4</v>
      </c>
      <c r="B7" s="2" t="s">
        <v>103</v>
      </c>
    </row>
    <row r="8" spans="1:14" ht="16.5" x14ac:dyDescent="0.3">
      <c r="A8" s="29">
        <v>5</v>
      </c>
      <c r="B8" s="2" t="s">
        <v>104</v>
      </c>
    </row>
    <row r="9" spans="1:14" ht="16.5" x14ac:dyDescent="0.3">
      <c r="A9" s="29">
        <v>6</v>
      </c>
      <c r="B9" s="2" t="s">
        <v>105</v>
      </c>
    </row>
    <row r="10" spans="1:14" ht="16.5" x14ac:dyDescent="0.3">
      <c r="A10" s="29">
        <v>7</v>
      </c>
      <c r="B10" s="2" t="s">
        <v>106</v>
      </c>
    </row>
    <row r="11" spans="1:14" x14ac:dyDescent="0.3">
      <c r="A11" s="30"/>
    </row>
    <row r="12" spans="1:14" ht="16.5" x14ac:dyDescent="0.35">
      <c r="A12" s="13"/>
      <c r="B12" s="4" t="s">
        <v>107</v>
      </c>
    </row>
    <row r="13" spans="1:14" ht="16.5" x14ac:dyDescent="0.35">
      <c r="A13" s="13">
        <v>1</v>
      </c>
      <c r="B13" s="2" t="s">
        <v>108</v>
      </c>
    </row>
    <row r="14" spans="1:14" ht="16.5" x14ac:dyDescent="0.35">
      <c r="A14" s="13">
        <v>2</v>
      </c>
      <c r="B14" s="2" t="s">
        <v>109</v>
      </c>
    </row>
    <row r="15" spans="1:14" ht="16.5" x14ac:dyDescent="0.35">
      <c r="A15" s="13">
        <v>3</v>
      </c>
      <c r="B15" s="2" t="s">
        <v>110</v>
      </c>
    </row>
    <row r="16" spans="1:14" ht="16.5" x14ac:dyDescent="0.35">
      <c r="A16" s="13"/>
      <c r="B16" s="2" t="s">
        <v>111</v>
      </c>
    </row>
    <row r="17" spans="1:2" ht="16.5" x14ac:dyDescent="0.35">
      <c r="A17" s="13">
        <v>4</v>
      </c>
      <c r="B17" s="2" t="s">
        <v>112</v>
      </c>
    </row>
    <row r="18" spans="1:2" x14ac:dyDescent="0.3">
      <c r="A18" s="9"/>
      <c r="B18" s="2" t="s">
        <v>113</v>
      </c>
    </row>
  </sheetData>
  <mergeCells count="1">
    <mergeCell ref="A1:N1"/>
  </mergeCells>
  <pageMargins left="0.7" right="0.7" top="0.75" bottom="0.75" header="0.3" footer="0.3"/>
  <pageSetup paperSize="9" orientation="landscape" r:id="rId1"/>
  <headerFooter>
    <oddHeader xml:space="preserve">&amp;L&amp;"Comic Sans MS,Regular"&amp;10Cashflow Statements&amp;R&amp;"Comic Sans MS,Regular"&amp;10 2015 - Quig
</oddHeader>
    <oddFooter>&amp;L&amp;"Comic Sans MS,Regular"&amp;10Theory&amp;R&amp;"Comic Sans MS,Regular"&amp;10&amp;P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Workings</vt:lpstr>
      <vt:lpstr>Abridge Profit and Loss Account</vt:lpstr>
      <vt:lpstr>Reconciliation Statements</vt:lpstr>
      <vt:lpstr>Cash FLow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2019-08-27T16:00:52Z</dcterms:created>
  <dcterms:modified xsi:type="dcterms:W3CDTF">2023-04-15T09:54:08Z</dcterms:modified>
  <cp:category/>
  <cp:contentStatus/>
</cp:coreProperties>
</file>